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E:\UFM.CTSV\12- UPLOAD_WEB\2023\T03\"/>
    </mc:Choice>
  </mc:AlternateContent>
  <xr:revisionPtr revIDLastSave="0" documentId="13_ncr:1_{9D77168D-4CE0-4444-9A90-74D8BAA48AF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HK1_2023" sheetId="30" r:id="rId1"/>
    <sheet name="FILE TINH TIEN" sheetId="14" r:id="rId2"/>
  </sheets>
  <definedNames>
    <definedName name="_xlnm._FilterDatabase" localSheetId="0" hidden="1">HK1_2023!$A$7:$M$42</definedName>
    <definedName name="_xlnm.Print_Area" localSheetId="1">'FILE TINH TIEN'!$A$1:$I$22</definedName>
    <definedName name="_xlnm.Print_Area" localSheetId="0">HK1_2023!$A$1:$K$48</definedName>
    <definedName name="_xlnm.Print_Titles" localSheetId="1">'FILE TINH TIEN'!$6:$7</definedName>
    <definedName name="_xlnm.Print_Titles" localSheetId="0">HK1_2023!$7:$7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0" l="1"/>
  <c r="I38" i="30" s="1"/>
  <c r="J34" i="30"/>
  <c r="I35" i="30" s="1"/>
  <c r="J31" i="30"/>
  <c r="J30" i="30"/>
  <c r="J29" i="30"/>
  <c r="J28" i="30"/>
  <c r="J27" i="30"/>
  <c r="J24" i="30"/>
  <c r="J23" i="30"/>
  <c r="J22" i="30"/>
  <c r="J21" i="30"/>
  <c r="J20" i="30"/>
  <c r="J19" i="30"/>
  <c r="J18" i="30"/>
  <c r="J17" i="30"/>
  <c r="J16" i="30"/>
  <c r="J15" i="30"/>
  <c r="J12" i="30"/>
  <c r="I13" i="30" s="1"/>
  <c r="J9" i="30"/>
  <c r="I10" i="30" s="1"/>
  <c r="D38" i="30"/>
  <c r="D35" i="30"/>
  <c r="A28" i="30"/>
  <c r="A29" i="30" s="1"/>
  <c r="A30" i="30" s="1"/>
  <c r="A31" i="30" s="1"/>
  <c r="D32" i="30" s="1"/>
  <c r="A16" i="30"/>
  <c r="A17" i="30" s="1"/>
  <c r="A18" i="30" s="1"/>
  <c r="A19" i="30" s="1"/>
  <c r="A20" i="30" s="1"/>
  <c r="A21" i="30" s="1"/>
  <c r="D13" i="30"/>
  <c r="D10" i="30"/>
  <c r="I32" i="30" l="1"/>
  <c r="I39" i="30" s="1"/>
  <c r="I25" i="30"/>
  <c r="A22" i="30"/>
  <c r="A23" i="30" s="1"/>
  <c r="A24" i="30" s="1"/>
  <c r="D25" i="30" s="1"/>
  <c r="D39" i="30" s="1"/>
  <c r="G9" i="14"/>
  <c r="H11" i="14" l="1"/>
  <c r="G11" i="14"/>
  <c r="I11" i="14" s="1"/>
  <c r="H10" i="14"/>
  <c r="G10" i="14"/>
  <c r="I10" i="14" s="1"/>
  <c r="H9" i="14"/>
  <c r="I9" i="14"/>
  <c r="I12" i="14" l="1"/>
  <c r="A10" i="14" l="1"/>
  <c r="A11" i="14" s="1"/>
  <c r="C12" i="14" l="1"/>
  <c r="H12" i="14" l="1"/>
</calcChain>
</file>

<file path=xl/sharedStrings.xml><?xml version="1.0" encoding="utf-8"?>
<sst xmlns="http://schemas.openxmlformats.org/spreadsheetml/2006/main" count="245" uniqueCount="147">
  <si>
    <t>BỘ TÀI CHÍNH</t>
  </si>
  <si>
    <t>Stt</t>
  </si>
  <si>
    <t>MSSV</t>
  </si>
  <si>
    <t>Họ</t>
  </si>
  <si>
    <t>Tên</t>
  </si>
  <si>
    <t>Lớp</t>
  </si>
  <si>
    <t>NGƯỜI LẬP</t>
  </si>
  <si>
    <t>I</t>
  </si>
  <si>
    <t>Cộng:</t>
  </si>
  <si>
    <t xml:space="preserve"> sinh viên</t>
  </si>
  <si>
    <t>II</t>
  </si>
  <si>
    <t>III</t>
  </si>
  <si>
    <t>IV</t>
  </si>
  <si>
    <t>V</t>
  </si>
  <si>
    <t>Người dân tộc, hộ cận nghèo</t>
  </si>
  <si>
    <t>Người dân tộc, hộ nghèo</t>
  </si>
  <si>
    <t>STT</t>
  </si>
  <si>
    <t xml:space="preserve">Tổng cộng </t>
  </si>
  <si>
    <t>CỘNG HÒA XÃ HỘI CHỦ NGHĨA VIỆT NAM</t>
  </si>
  <si>
    <t>Độc lập - Tự do - Hạnh phúc</t>
  </si>
  <si>
    <t>Khóa học</t>
  </si>
  <si>
    <t>Số lượng SV</t>
  </si>
  <si>
    <t>Số tiền được HTCPHT(đ)</t>
  </si>
  <si>
    <t>Hỗ trợ chi phí học tập thực hiện theo Quyết định số 66/2013/QĐ-TTg của Chính phủ</t>
  </si>
  <si>
    <t>Số tháng</t>
  </si>
  <si>
    <t>Tỷ lệ HTCPHT</t>
  </si>
  <si>
    <t>Số tiền HTCPHT (đ)</t>
  </si>
  <si>
    <t>Mức HT (60%*mức lương cơ sở)</t>
  </si>
  <si>
    <t>ThS. Nguyễn Thanh Hải</t>
  </si>
  <si>
    <t>TP. CÔNG TÁC SINH VIÊN</t>
  </si>
  <si>
    <t xml:space="preserve">     TP. KẾ HOẠCH - TÀI CHÍNH</t>
  </si>
  <si>
    <t xml:space="preserve">Thái T. Lan Anh </t>
  </si>
  <si>
    <t>60%*1.490.000</t>
  </si>
  <si>
    <t>Đối tượng được 
HTCPHT</t>
  </si>
  <si>
    <t>Mức lương cơ sở (đ)</t>
  </si>
  <si>
    <t>2021000441</t>
  </si>
  <si>
    <t>Hiền</t>
  </si>
  <si>
    <t>20D</t>
  </si>
  <si>
    <t>Dân tộc</t>
  </si>
  <si>
    <t>Hoa</t>
  </si>
  <si>
    <t>Khoa Du lịch</t>
  </si>
  <si>
    <t>Khoa Marketing</t>
  </si>
  <si>
    <t>Trần Thanh</t>
  </si>
  <si>
    <t>20DQT5</t>
  </si>
  <si>
    <t>Khoa Quản trị kinh doanh</t>
  </si>
  <si>
    <t>2021000571</t>
  </si>
  <si>
    <t>Nông Thành</t>
  </si>
  <si>
    <t>Sơn</t>
  </si>
  <si>
    <t>20DQH1</t>
  </si>
  <si>
    <t>Tày</t>
  </si>
  <si>
    <t>2021001165</t>
  </si>
  <si>
    <t>Trần Mỹ</t>
  </si>
  <si>
    <t>Nhàn</t>
  </si>
  <si>
    <t>20DQN01</t>
  </si>
  <si>
    <t>2021003507</t>
  </si>
  <si>
    <t>Lỷ Thu</t>
  </si>
  <si>
    <t>20DBH2</t>
  </si>
  <si>
    <t>TRƯỜNG ĐẠI HỌC TÀI CHÍNH - MARKETING</t>
  </si>
  <si>
    <t>Khoa Kế toán - Kiểm toán</t>
  </si>
  <si>
    <t>2021009966</t>
  </si>
  <si>
    <t>Chương Ngọc</t>
  </si>
  <si>
    <t>Diệp</t>
  </si>
  <si>
    <t>CLC_20DKT03</t>
  </si>
  <si>
    <t>2021000640</t>
  </si>
  <si>
    <t>Đinh Ngọc</t>
  </si>
  <si>
    <t>My</t>
  </si>
  <si>
    <t>20DMA2</t>
  </si>
  <si>
    <t>Khơ Me</t>
  </si>
  <si>
    <t>VI</t>
  </si>
  <si>
    <t>Số TK
 Ngân hàng</t>
  </si>
  <si>
    <t>Ngân hàng</t>
  </si>
  <si>
    <t>Chi nhánh</t>
  </si>
  <si>
    <t>BIDV</t>
  </si>
  <si>
    <t>Bắc Sài Gòn</t>
  </si>
  <si>
    <t>2121011511</t>
  </si>
  <si>
    <t>Nguyễn Thị</t>
  </si>
  <si>
    <t>Hòa</t>
  </si>
  <si>
    <t>2121001685</t>
  </si>
  <si>
    <t>Chơ Liêng K'</t>
  </si>
  <si>
    <t>Chen</t>
  </si>
  <si>
    <t>Cil</t>
  </si>
  <si>
    <t>Tổng cộng:</t>
  </si>
  <si>
    <t>Mức Hỗ trợ chi phí học tập (60% mức lương cơ sở*4 tháng)</t>
  </si>
  <si>
    <t>VCB</t>
  </si>
  <si>
    <t>Kỳ Đồng</t>
  </si>
  <si>
    <t>Vietcombank</t>
  </si>
  <si>
    <t xml:space="preserve">Vietcombank </t>
  </si>
  <si>
    <t xml:space="preserve">Kỳ Đồng </t>
  </si>
  <si>
    <t>Khoa</t>
  </si>
  <si>
    <t>TS. Hoàng Thái Hưng</t>
  </si>
  <si>
    <t>21D</t>
  </si>
  <si>
    <t>Chăm</t>
  </si>
  <si>
    <t>1017599406</t>
  </si>
  <si>
    <t>2121001967</t>
  </si>
  <si>
    <t>Đinh Thị Thanh</t>
  </si>
  <si>
    <t>Tâm</t>
  </si>
  <si>
    <t>Ba na</t>
  </si>
  <si>
    <t>31310001474796</t>
  </si>
  <si>
    <t>Khoa Thương mại</t>
  </si>
  <si>
    <t>21DQT1</t>
  </si>
  <si>
    <t>21DMC2</t>
  </si>
  <si>
    <t>21DQH2</t>
  </si>
  <si>
    <t>22DQT07</t>
  </si>
  <si>
    <t>22DMA04</t>
  </si>
  <si>
    <t>22DMA05</t>
  </si>
  <si>
    <t>22DQT04</t>
  </si>
  <si>
    <t>2221000787</t>
  </si>
  <si>
    <t>2221001397</t>
  </si>
  <si>
    <t>22DKQ04</t>
  </si>
  <si>
    <t>2221002321</t>
  </si>
  <si>
    <t>22DTC01</t>
  </si>
  <si>
    <t>2221003365</t>
  </si>
  <si>
    <t>2221004899</t>
  </si>
  <si>
    <t>2221001375</t>
  </si>
  <si>
    <t>2221001351</t>
  </si>
  <si>
    <t>2221004905</t>
  </si>
  <si>
    <t>2221000353</t>
  </si>
  <si>
    <t>2221001276</t>
  </si>
  <si>
    <t>Nguyễn Thị Mỹ</t>
  </si>
  <si>
    <t>Nguyệt</t>
  </si>
  <si>
    <t>Vy</t>
  </si>
  <si>
    <t>Anh</t>
  </si>
  <si>
    <t>Oanh</t>
  </si>
  <si>
    <t>Hào</t>
  </si>
  <si>
    <t>Khoa Thuế - Hải quan</t>
  </si>
  <si>
    <t>Nùng</t>
  </si>
  <si>
    <t>Châu Ngọc</t>
  </si>
  <si>
    <t>Trương Văn</t>
  </si>
  <si>
    <t>Châu Thị Kim</t>
  </si>
  <si>
    <t>Lý Chí</t>
  </si>
  <si>
    <t>Uy</t>
  </si>
  <si>
    <t>Lương Gia</t>
  </si>
  <si>
    <t>Hoàng Thế</t>
  </si>
  <si>
    <t>Nông Thị Mỹ</t>
  </si>
  <si>
    <t>Sử</t>
  </si>
  <si>
    <t>Sầm Minh</t>
  </si>
  <si>
    <t>Từ Bảo Phương</t>
  </si>
  <si>
    <t>(Kèm theo Quyết định số                 /QĐ-ĐHTCM ngày     / 3 /2023)</t>
  </si>
  <si>
    <t>Người dân tộc, hộ mới thoát mức chuẩn hộ cận nghèo (được hưởng các chính sách như hộ cận nghèo)</t>
  </si>
  <si>
    <t>BĂC SÀI GÒN</t>
  </si>
  <si>
    <t>Bằng chữ:  Sáu mươi bảy triệu chín trăm bốn mươi bốn ngàn đồng chẵn./.</t>
  </si>
  <si>
    <t>KT. HIỆU TRƯỞNG
PHÓ HIỆU TRƯỞNG</t>
  </si>
  <si>
    <t xml:space="preserve"> TS. Lê Trung Đạo</t>
  </si>
  <si>
    <t>22D</t>
  </si>
  <si>
    <t>BẢNG TỔNG HỢP: ĐỐI TƯỢNG HỖ TRỢ CHI PHÍ HỌC TẬP KỲ 1 NĂM 2023 CHO SINH VIÊN 
KHÓA 20D, 21D VÀ 22D HÌNH THỨC CHÍNH QUY</t>
  </si>
  <si>
    <t xml:space="preserve">                      Thành phố Hồ Chí Minh, ngày     tháng 03 năm 2023</t>
  </si>
  <si>
    <r>
      <t xml:space="preserve">DANH SÁCH </t>
    </r>
    <r>
      <rPr>
        <b/>
        <sz val="14"/>
        <color rgb="FFFF0000"/>
        <rFont val="Times New Roman"/>
        <family val="1"/>
      </rPr>
      <t>DỰ KIẾN</t>
    </r>
    <r>
      <rPr>
        <b/>
        <sz val="14"/>
        <color theme="1"/>
        <rFont val="Times New Roman"/>
        <family val="1"/>
      </rPr>
      <t xml:space="preserve"> SINH VIÊN ĐƯỢC HỖ TRỢ CHI PHÍ HỌC TẬP KỲ 1 NĂM 2023
KHÓA 20D, 21D VÀ 22D HÌNH THỨC CHÍNH QUY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</si>
</sst>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3"/>
      <name val="Times New Roman"/>
      <family val="1"/>
    </font>
    <font>
      <b/>
      <u/>
      <sz val="11"/>
      <color theme="1"/>
      <name val="Times New Roman"/>
      <family val="1"/>
    </font>
    <font>
      <i/>
      <sz val="14"/>
      <color theme="1"/>
      <name val="Times New Roman"/>
      <family val="1"/>
    </font>
    <font>
      <i/>
      <sz val="13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3.5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3.5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i/>
      <sz val="11"/>
      <name val="Times New Roman"/>
      <family val="1"/>
    </font>
    <font>
      <b/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27" fillId="0" borderId="0"/>
  </cellStyleXfs>
  <cellXfs count="142">
    <xf numFmtId="0" fontId="0" fillId="0" borderId="0" xfId="0"/>
    <xf numFmtId="14" fontId="6" fillId="2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/>
    </xf>
    <xf numFmtId="0" fontId="11" fillId="2" borderId="0" xfId="2" applyFont="1" applyFill="1" applyAlignment="1">
      <alignment horizontal="center"/>
    </xf>
    <xf numFmtId="0" fontId="13" fillId="2" borderId="0" xfId="2" applyFont="1" applyFill="1" applyAlignment="1">
      <alignment horizontal="center"/>
    </xf>
    <xf numFmtId="14" fontId="14" fillId="2" borderId="0" xfId="2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165" fontId="3" fillId="2" borderId="1" xfId="1" applyNumberFormat="1" applyFont="1" applyFill="1" applyBorder="1" applyAlignment="1">
      <alignment vertical="center"/>
    </xf>
    <xf numFmtId="165" fontId="7" fillId="0" borderId="1" xfId="1" applyNumberFormat="1" applyFont="1" applyBorder="1" applyAlignment="1">
      <alignment horizontal="center" vertical="center" wrapText="1"/>
    </xf>
    <xf numFmtId="165" fontId="7" fillId="0" borderId="1" xfId="1" applyNumberFormat="1" applyFont="1" applyBorder="1"/>
    <xf numFmtId="1" fontId="5" fillId="2" borderId="1" xfId="0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1" applyNumberFormat="1" applyFont="1" applyBorder="1" applyAlignment="1">
      <alignment horizontal="center"/>
    </xf>
    <xf numFmtId="0" fontId="11" fillId="2" borderId="0" xfId="2" applyFont="1" applyFill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center"/>
    </xf>
    <xf numFmtId="0" fontId="5" fillId="2" borderId="0" xfId="2" applyFont="1" applyFill="1"/>
    <xf numFmtId="0" fontId="9" fillId="2" borderId="0" xfId="2" applyFont="1" applyFill="1"/>
    <xf numFmtId="9" fontId="3" fillId="2" borderId="1" xfId="3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4" fillId="2" borderId="0" xfId="2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1" xfId="0" applyFont="1" applyFill="1" applyBorder="1" applyAlignment="1">
      <alignment horizontal="left" vertical="center"/>
    </xf>
    <xf numFmtId="0" fontId="20" fillId="2" borderId="0" xfId="0" applyFont="1" applyFill="1"/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23" fillId="2" borderId="0" xfId="0" applyFont="1" applyFill="1"/>
    <xf numFmtId="0" fontId="6" fillId="2" borderId="4" xfId="2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5" fillId="2" borderId="0" xfId="2" applyFont="1" applyFill="1" applyAlignment="1">
      <alignment horizontal="left"/>
    </xf>
    <xf numFmtId="0" fontId="13" fillId="2" borderId="0" xfId="2" applyFont="1" applyFill="1" applyAlignment="1">
      <alignment horizontal="left"/>
    </xf>
    <xf numFmtId="49" fontId="7" fillId="2" borderId="1" xfId="0" applyNumberFormat="1" applyFont="1" applyFill="1" applyBorder="1" applyAlignment="1">
      <alignment horizontal="left" vertical="center"/>
    </xf>
    <xf numFmtId="0" fontId="16" fillId="2" borderId="0" xfId="2" applyFont="1" applyFill="1" applyAlignment="1">
      <alignment horizontal="center"/>
    </xf>
    <xf numFmtId="0" fontId="24" fillId="2" borderId="0" xfId="2" applyFont="1" applyFill="1" applyAlignment="1">
      <alignment horizontal="center"/>
    </xf>
    <xf numFmtId="1" fontId="22" fillId="2" borderId="4" xfId="2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1" fontId="21" fillId="2" borderId="1" xfId="1" applyNumberFormat="1" applyFont="1" applyFill="1" applyBorder="1" applyAlignment="1">
      <alignment horizontal="left" vertical="center"/>
    </xf>
    <xf numFmtId="1" fontId="8" fillId="2" borderId="1" xfId="1" applyNumberFormat="1" applyFont="1" applyFill="1" applyBorder="1" applyAlignment="1">
      <alignment horizontal="center" vertical="center"/>
    </xf>
    <xf numFmtId="1" fontId="21" fillId="2" borderId="1" xfId="1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left" vertical="center" wrapText="1"/>
    </xf>
    <xf numFmtId="0" fontId="5" fillId="2" borderId="3" xfId="2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49" fontId="6" fillId="2" borderId="4" xfId="0" applyNumberFormat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Alignment="1">
      <alignment horizontal="center" vertical="center"/>
    </xf>
    <xf numFmtId="1" fontId="26" fillId="2" borderId="1" xfId="1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vertical="center"/>
    </xf>
    <xf numFmtId="49" fontId="7" fillId="2" borderId="3" xfId="0" applyNumberFormat="1" applyFont="1" applyFill="1" applyBorder="1" applyAlignment="1">
      <alignment horizontal="left" vertical="center"/>
    </xf>
    <xf numFmtId="165" fontId="21" fillId="2" borderId="1" xfId="1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7" fillId="2" borderId="3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25" fillId="2" borderId="0" xfId="0" applyFont="1" applyFill="1"/>
    <xf numFmtId="0" fontId="9" fillId="2" borderId="0" xfId="2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top"/>
    </xf>
    <xf numFmtId="0" fontId="9" fillId="2" borderId="0" xfId="2" applyFont="1" applyFill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17" fillId="2" borderId="0" xfId="2" applyFont="1" applyFill="1" applyAlignment="1">
      <alignment vertical="center"/>
    </xf>
    <xf numFmtId="1" fontId="26" fillId="2" borderId="1" xfId="2" applyNumberFormat="1" applyFont="1" applyFill="1" applyBorder="1" applyAlignment="1">
      <alignment horizontal="center" vertical="center" wrapText="1"/>
    </xf>
    <xf numFmtId="1" fontId="28" fillId="2" borderId="1" xfId="2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5" fillId="2" borderId="1" xfId="2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left" vertical="center"/>
    </xf>
    <xf numFmtId="49" fontId="8" fillId="2" borderId="7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49" fontId="29" fillId="3" borderId="1" xfId="0" applyNumberFormat="1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165" fontId="13" fillId="3" borderId="1" xfId="1" applyNumberFormat="1" applyFont="1" applyFill="1" applyBorder="1" applyAlignment="1">
      <alignment horizontal="center" vertical="center"/>
    </xf>
    <xf numFmtId="1" fontId="29" fillId="3" borderId="1" xfId="1" applyNumberFormat="1" applyFont="1" applyFill="1" applyBorder="1" applyAlignment="1">
      <alignment horizontal="center" vertical="center"/>
    </xf>
    <xf numFmtId="1" fontId="29" fillId="3" borderId="1" xfId="1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7" fillId="2" borderId="0" xfId="2" applyFont="1" applyFill="1" applyAlignment="1">
      <alignment horizontal="center" vertical="center" wrapText="1"/>
    </xf>
    <xf numFmtId="0" fontId="17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9" fillId="3" borderId="0" xfId="2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top"/>
    </xf>
    <xf numFmtId="0" fontId="17" fillId="0" borderId="0" xfId="2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0" xfId="2" applyFont="1" applyAlignment="1">
      <alignment vertical="center"/>
    </xf>
  </cellXfs>
  <cellStyles count="5">
    <cellStyle name="Comma" xfId="1" builtinId="3"/>
    <cellStyle name="Normal" xfId="0" builtinId="0"/>
    <cellStyle name="Normal 2" xfId="2" xr:uid="{00000000-0005-0000-0000-000002000000}"/>
    <cellStyle name="Normal 3" xfId="4" xr:uid="{FE7CB730-C4D0-4AE9-A1AF-76B4B3FE877E}"/>
    <cellStyle name="Percent" xfId="3" builtinId="5"/>
  </cellStyles>
  <dxfs count="0"/>
  <tableStyles count="0" defaultTableStyle="TableStyleMedium2" defaultPivotStyle="PivotStyleLight16"/>
  <colors>
    <mruColors>
      <color rgb="FFCD53BC"/>
      <color rgb="FFE395DA"/>
      <color rgb="FFA878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1619250</xdr:colOff>
      <xdr:row>1</xdr:row>
      <xdr:rowOff>232182</xdr:rowOff>
    </xdr:from>
    <xdr:to>
      <xdr:col>9</xdr:col>
      <xdr:colOff>371475</xdr:colOff>
      <xdr:row>1</xdr:row>
      <xdr:rowOff>232182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1FB1589-82DF-4AC9-8F16-16474BE3A406}"/>
            </a:ext>
          </a:extLst>
        </xdr:cNvPr>
        <xdr:cNvCxnSpPr/>
      </xdr:nvCxnSpPr>
      <xdr:spPr>
        <a:xfrm>
          <a:off x="6219825" y="441732"/>
          <a:ext cx="2000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514350</xdr:colOff>
      <xdr:row>1</xdr:row>
      <xdr:rowOff>219433</xdr:rowOff>
    </xdr:from>
    <xdr:to>
      <xdr:col>3</xdr:col>
      <xdr:colOff>390525</xdr:colOff>
      <xdr:row>1</xdr:row>
      <xdr:rowOff>219433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47B9F9D-D4AE-42D0-BF40-04AC34444494}"/>
            </a:ext>
          </a:extLst>
        </xdr:cNvPr>
        <xdr:cNvCxnSpPr/>
      </xdr:nvCxnSpPr>
      <xdr:spPr>
        <a:xfrm>
          <a:off x="1790700" y="428983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361950</xdr:colOff>
      <xdr:row>5</xdr:row>
      <xdr:rowOff>41682</xdr:rowOff>
    </xdr:from>
    <xdr:to>
      <xdr:col>6</xdr:col>
      <xdr:colOff>1333500</xdr:colOff>
      <xdr:row>5</xdr:row>
      <xdr:rowOff>41682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8A1F8B96-8CC7-48C2-80A1-3913AF1AB3FD}"/>
            </a:ext>
          </a:extLst>
        </xdr:cNvPr>
        <xdr:cNvCxnSpPr/>
      </xdr:nvCxnSpPr>
      <xdr:spPr>
        <a:xfrm>
          <a:off x="3933825" y="1479957"/>
          <a:ext cx="2000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1079355</xdr:colOff>
      <xdr:row>2</xdr:row>
      <xdr:rowOff>13107</xdr:rowOff>
    </xdr:from>
    <xdr:to>
      <xdr:col>7</xdr:col>
      <xdr:colOff>873269</xdr:colOff>
      <xdr:row>2</xdr:row>
      <xdr:rowOff>13107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118080" y="460782"/>
          <a:ext cx="19656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381400</xdr:colOff>
      <xdr:row>2</xdr:row>
      <xdr:rowOff>358</xdr:rowOff>
    </xdr:from>
    <xdr:to>
      <xdr:col>3</xdr:col>
      <xdr:colOff>247650</xdr:colOff>
      <xdr:row>2</xdr:row>
      <xdr:rowOff>358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905400" y="448033"/>
          <a:ext cx="952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4DDCE-25E0-43E5-AD98-E0DC4C072D81}">
  <sheetPr>
    <tabColor rgb="FFFFFF00"/>
  </sheetPr>
  <dimension ref="A1:M48"/>
  <sheetViews>
    <sheetView tabSelected="1" zoomScaleNormal="100" workbookViewId="0">
      <selection activeCell="O13" sqref="O13"/>
    </sheetView>
  </sheetViews>
  <sheetFormatPr defaultRowHeight="15.75" x14ac:dyDescent="0.25"/>
  <cols>
    <col min="1" max="1" width="4.5703125" style="39" customWidth="1"/>
    <col min="2" max="2" width="14.5703125" style="97" customWidth="1"/>
    <col min="3" max="3" width="17.140625" style="97" customWidth="1"/>
    <col min="4" max="4" width="9.28515625" style="97" bestFit="1" customWidth="1"/>
    <col min="5" max="5" width="8" style="39" customWidth="1"/>
    <col min="6" max="6" width="15.42578125" style="98" customWidth="1"/>
    <col min="7" max="7" width="25.7109375" style="99" customWidth="1"/>
    <col min="8" max="8" width="17.85546875" style="39" customWidth="1"/>
    <col min="9" max="9" width="5.140625" style="39" customWidth="1"/>
    <col min="10" max="10" width="13.5703125" style="39" customWidth="1"/>
    <col min="11" max="11" width="15.42578125" style="41" customWidth="1"/>
    <col min="12" max="12" width="9.5703125" style="79" customWidth="1"/>
    <col min="13" max="13" width="14.42578125" style="39" bestFit="1" customWidth="1"/>
    <col min="14" max="16384" width="9.140625" style="39"/>
  </cols>
  <sheetData>
    <row r="1" spans="1:13" ht="16.5" x14ac:dyDescent="0.25">
      <c r="A1" s="129" t="s">
        <v>0</v>
      </c>
      <c r="B1" s="129"/>
      <c r="C1" s="129"/>
      <c r="D1" s="129"/>
      <c r="E1" s="129"/>
      <c r="F1" s="129"/>
      <c r="G1" s="130" t="s">
        <v>18</v>
      </c>
      <c r="H1" s="130"/>
      <c r="I1" s="130"/>
      <c r="J1" s="130"/>
      <c r="K1" s="130"/>
      <c r="L1" s="26"/>
    </row>
    <row r="2" spans="1:13" ht="18.75" x14ac:dyDescent="0.3">
      <c r="A2" s="130" t="s">
        <v>57</v>
      </c>
      <c r="B2" s="130"/>
      <c r="C2" s="130"/>
      <c r="D2" s="130"/>
      <c r="E2" s="130"/>
      <c r="F2" s="130"/>
      <c r="G2" s="131" t="s">
        <v>19</v>
      </c>
      <c r="H2" s="131"/>
      <c r="I2" s="131"/>
      <c r="J2" s="131"/>
      <c r="K2" s="131"/>
      <c r="L2" s="102"/>
    </row>
    <row r="3" spans="1:13" ht="16.5" x14ac:dyDescent="0.25">
      <c r="A3" s="26"/>
      <c r="B3" s="58"/>
      <c r="C3" s="58"/>
      <c r="D3" s="58"/>
      <c r="E3" s="1"/>
      <c r="F3" s="2"/>
      <c r="G3" s="61"/>
      <c r="H3" s="2"/>
      <c r="I3" s="2"/>
      <c r="J3" s="3"/>
      <c r="K3" s="24"/>
    </row>
    <row r="4" spans="1:13" ht="42.75" customHeight="1" x14ac:dyDescent="0.25">
      <c r="A4" s="132" t="s">
        <v>146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00"/>
    </row>
    <row r="5" spans="1:13" ht="18.75" x14ac:dyDescent="0.25">
      <c r="A5" s="133" t="s">
        <v>137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01"/>
    </row>
    <row r="6" spans="1:13" ht="16.5" x14ac:dyDescent="0.25">
      <c r="A6" s="4"/>
      <c r="B6" s="59"/>
      <c r="C6" s="59"/>
      <c r="D6" s="59"/>
      <c r="E6" s="5"/>
      <c r="F6" s="42"/>
      <c r="G6" s="62"/>
      <c r="H6" s="4"/>
      <c r="I6" s="4"/>
      <c r="J6" s="4"/>
      <c r="K6" s="25"/>
    </row>
    <row r="7" spans="1:13" s="45" customFormat="1" ht="42.75" x14ac:dyDescent="0.25">
      <c r="A7" s="54" t="s">
        <v>1</v>
      </c>
      <c r="B7" s="54" t="s">
        <v>2</v>
      </c>
      <c r="C7" s="74" t="s">
        <v>3</v>
      </c>
      <c r="D7" s="75" t="s">
        <v>4</v>
      </c>
      <c r="E7" s="54" t="s">
        <v>38</v>
      </c>
      <c r="F7" s="54" t="s">
        <v>5</v>
      </c>
      <c r="G7" s="54" t="s">
        <v>33</v>
      </c>
      <c r="H7" s="54" t="s">
        <v>27</v>
      </c>
      <c r="I7" s="54" t="s">
        <v>24</v>
      </c>
      <c r="J7" s="54" t="s">
        <v>22</v>
      </c>
      <c r="K7" s="63" t="s">
        <v>69</v>
      </c>
      <c r="L7" s="80" t="s">
        <v>70</v>
      </c>
      <c r="M7" s="55" t="s">
        <v>71</v>
      </c>
    </row>
    <row r="8" spans="1:13" s="47" customFormat="1" ht="16.5" x14ac:dyDescent="0.25">
      <c r="A8" s="35" t="s">
        <v>7</v>
      </c>
      <c r="B8" s="46" t="s">
        <v>40</v>
      </c>
      <c r="C8" s="70"/>
      <c r="D8" s="71"/>
      <c r="E8" s="34"/>
      <c r="F8" s="34"/>
      <c r="G8" s="109"/>
      <c r="H8" s="34"/>
      <c r="I8" s="34"/>
      <c r="J8" s="64"/>
      <c r="K8" s="68"/>
      <c r="L8" s="68"/>
      <c r="M8" s="66"/>
    </row>
    <row r="9" spans="1:13" s="123" customFormat="1" ht="57" customHeight="1" x14ac:dyDescent="0.25">
      <c r="A9" s="113">
        <v>1</v>
      </c>
      <c r="B9" s="114" t="s">
        <v>50</v>
      </c>
      <c r="C9" s="115" t="s">
        <v>51</v>
      </c>
      <c r="D9" s="116" t="s">
        <v>52</v>
      </c>
      <c r="E9" s="117" t="s">
        <v>39</v>
      </c>
      <c r="F9" s="117" t="s">
        <v>53</v>
      </c>
      <c r="G9" s="118" t="s">
        <v>138</v>
      </c>
      <c r="H9" s="119" t="s">
        <v>32</v>
      </c>
      <c r="I9" s="113">
        <v>4</v>
      </c>
      <c r="J9" s="120">
        <f>I9*1490000*60%</f>
        <v>3576000</v>
      </c>
      <c r="K9" s="121">
        <v>1017333299</v>
      </c>
      <c r="L9" s="121" t="s">
        <v>83</v>
      </c>
      <c r="M9" s="122" t="s">
        <v>84</v>
      </c>
    </row>
    <row r="10" spans="1:13" s="30" customFormat="1" ht="21.75" customHeight="1" x14ac:dyDescent="0.25">
      <c r="A10" s="38"/>
      <c r="B10" s="56"/>
      <c r="C10" s="51" t="s">
        <v>8</v>
      </c>
      <c r="D10" s="52">
        <f>A9</f>
        <v>1</v>
      </c>
      <c r="E10" s="43"/>
      <c r="F10" s="43"/>
      <c r="G10" s="36"/>
      <c r="H10" s="37"/>
      <c r="I10" s="125">
        <f>SUM(J9)</f>
        <v>3576000</v>
      </c>
      <c r="J10" s="125"/>
      <c r="K10" s="68"/>
      <c r="L10" s="68"/>
      <c r="M10" s="66"/>
    </row>
    <row r="11" spans="1:13" s="30" customFormat="1" ht="21.75" customHeight="1" x14ac:dyDescent="0.25">
      <c r="A11" s="35" t="s">
        <v>10</v>
      </c>
      <c r="B11" s="46" t="s">
        <v>58</v>
      </c>
      <c r="C11" s="48"/>
      <c r="D11" s="49"/>
      <c r="E11" s="50"/>
      <c r="F11" s="50"/>
      <c r="G11" s="76"/>
      <c r="H11" s="32"/>
      <c r="I11" s="32"/>
      <c r="J11" s="33"/>
      <c r="K11" s="68"/>
      <c r="L11" s="68"/>
      <c r="M11" s="66"/>
    </row>
    <row r="12" spans="1:13" s="30" customFormat="1" ht="21.75" customHeight="1" x14ac:dyDescent="0.25">
      <c r="A12" s="38">
        <v>1</v>
      </c>
      <c r="B12" s="57" t="s">
        <v>59</v>
      </c>
      <c r="C12" s="72" t="s">
        <v>60</v>
      </c>
      <c r="D12" s="73" t="s">
        <v>61</v>
      </c>
      <c r="E12" s="44" t="s">
        <v>67</v>
      </c>
      <c r="F12" s="69" t="s">
        <v>62</v>
      </c>
      <c r="G12" s="69" t="s">
        <v>15</v>
      </c>
      <c r="H12" s="32" t="s">
        <v>32</v>
      </c>
      <c r="I12" s="38">
        <v>4</v>
      </c>
      <c r="J12" s="33">
        <f>I12*1490000*60%</f>
        <v>3576000</v>
      </c>
      <c r="K12" s="83" t="s">
        <v>92</v>
      </c>
      <c r="L12" s="84" t="s">
        <v>83</v>
      </c>
      <c r="M12" s="85" t="s">
        <v>84</v>
      </c>
    </row>
    <row r="13" spans="1:13" s="30" customFormat="1" ht="21.75" customHeight="1" x14ac:dyDescent="0.25">
      <c r="A13" s="38"/>
      <c r="B13" s="57"/>
      <c r="C13" s="51" t="s">
        <v>8</v>
      </c>
      <c r="D13" s="52">
        <f>A12</f>
        <v>1</v>
      </c>
      <c r="E13" s="43"/>
      <c r="F13" s="43"/>
      <c r="G13" s="36"/>
      <c r="H13" s="37"/>
      <c r="I13" s="125">
        <f>SUM(J12:J12)</f>
        <v>3576000</v>
      </c>
      <c r="J13" s="125"/>
      <c r="K13" s="68"/>
      <c r="L13" s="68"/>
      <c r="M13" s="66"/>
    </row>
    <row r="14" spans="1:13" s="31" customFormat="1" ht="21.75" customHeight="1" x14ac:dyDescent="0.25">
      <c r="A14" s="35" t="s">
        <v>11</v>
      </c>
      <c r="B14" s="46" t="s">
        <v>41</v>
      </c>
      <c r="C14" s="51"/>
      <c r="D14" s="52"/>
      <c r="E14" s="43"/>
      <c r="F14" s="43"/>
      <c r="G14" s="77"/>
      <c r="H14" s="34"/>
      <c r="I14" s="34"/>
      <c r="J14" s="17"/>
      <c r="K14" s="68"/>
      <c r="L14" s="68"/>
      <c r="M14" s="66"/>
    </row>
    <row r="15" spans="1:13" s="30" customFormat="1" ht="21.75" customHeight="1" x14ac:dyDescent="0.25">
      <c r="A15" s="38">
        <v>1</v>
      </c>
      <c r="B15" s="57" t="s">
        <v>63</v>
      </c>
      <c r="C15" s="72" t="s">
        <v>64</v>
      </c>
      <c r="D15" s="73" t="s">
        <v>65</v>
      </c>
      <c r="E15" s="87" t="s">
        <v>67</v>
      </c>
      <c r="F15" s="88" t="s">
        <v>66</v>
      </c>
      <c r="G15" s="69" t="s">
        <v>15</v>
      </c>
      <c r="H15" s="32" t="s">
        <v>32</v>
      </c>
      <c r="I15" s="38">
        <v>4</v>
      </c>
      <c r="J15" s="33">
        <f t="shared" ref="J15:J24" si="0">I15*1490000*60%</f>
        <v>3576000</v>
      </c>
      <c r="K15" s="68">
        <v>1017333192</v>
      </c>
      <c r="L15" s="84" t="s">
        <v>83</v>
      </c>
      <c r="M15" s="85" t="s">
        <v>84</v>
      </c>
    </row>
    <row r="16" spans="1:13" s="30" customFormat="1" ht="21.75" customHeight="1" x14ac:dyDescent="0.25">
      <c r="A16" s="38">
        <f>A15+1</f>
        <v>2</v>
      </c>
      <c r="B16" s="56" t="s">
        <v>45</v>
      </c>
      <c r="C16" s="48" t="s">
        <v>46</v>
      </c>
      <c r="D16" s="49" t="s">
        <v>47</v>
      </c>
      <c r="E16" s="50" t="s">
        <v>49</v>
      </c>
      <c r="F16" s="50" t="s">
        <v>48</v>
      </c>
      <c r="G16" s="76" t="s">
        <v>15</v>
      </c>
      <c r="H16" s="32" t="s">
        <v>32</v>
      </c>
      <c r="I16" s="38">
        <v>4</v>
      </c>
      <c r="J16" s="33">
        <f t="shared" si="0"/>
        <v>3576000</v>
      </c>
      <c r="K16" s="68">
        <v>1017333177</v>
      </c>
      <c r="L16" s="84" t="s">
        <v>83</v>
      </c>
      <c r="M16" s="85" t="s">
        <v>84</v>
      </c>
    </row>
    <row r="17" spans="1:13" s="30" customFormat="1" ht="21.75" customHeight="1" x14ac:dyDescent="0.25">
      <c r="A17" s="38">
        <f t="shared" ref="A17:A24" si="1">A16+1</f>
        <v>3</v>
      </c>
      <c r="B17" s="56" t="s">
        <v>74</v>
      </c>
      <c r="C17" s="48" t="s">
        <v>75</v>
      </c>
      <c r="D17" s="49" t="s">
        <v>76</v>
      </c>
      <c r="E17" s="50" t="s">
        <v>49</v>
      </c>
      <c r="F17" s="50" t="s">
        <v>100</v>
      </c>
      <c r="G17" s="50" t="s">
        <v>15</v>
      </c>
      <c r="H17" s="38" t="s">
        <v>32</v>
      </c>
      <c r="I17" s="38">
        <v>4</v>
      </c>
      <c r="J17" s="33">
        <f t="shared" si="0"/>
        <v>3576000</v>
      </c>
      <c r="K17" s="67">
        <v>31310001461114</v>
      </c>
      <c r="L17" s="50" t="s">
        <v>72</v>
      </c>
      <c r="M17" s="65" t="s">
        <v>73</v>
      </c>
    </row>
    <row r="18" spans="1:13" s="30" customFormat="1" ht="21.75" customHeight="1" x14ac:dyDescent="0.25">
      <c r="A18" s="38">
        <f t="shared" si="1"/>
        <v>4</v>
      </c>
      <c r="B18" s="89" t="s">
        <v>93</v>
      </c>
      <c r="C18" s="90" t="s">
        <v>94</v>
      </c>
      <c r="D18" s="91" t="s">
        <v>95</v>
      </c>
      <c r="E18" s="44" t="s">
        <v>96</v>
      </c>
      <c r="F18" s="44" t="s">
        <v>101</v>
      </c>
      <c r="G18" s="50" t="s">
        <v>14</v>
      </c>
      <c r="H18" s="38" t="s">
        <v>32</v>
      </c>
      <c r="I18" s="38">
        <v>4</v>
      </c>
      <c r="J18" s="33">
        <f t="shared" si="0"/>
        <v>3576000</v>
      </c>
      <c r="K18" s="68" t="s">
        <v>97</v>
      </c>
      <c r="L18" s="92" t="s">
        <v>72</v>
      </c>
      <c r="M18" s="92" t="s">
        <v>73</v>
      </c>
    </row>
    <row r="19" spans="1:13" s="30" customFormat="1" ht="21.75" customHeight="1" x14ac:dyDescent="0.25">
      <c r="A19" s="38">
        <f t="shared" si="1"/>
        <v>5</v>
      </c>
      <c r="B19" s="37" t="s">
        <v>113</v>
      </c>
      <c r="C19" s="107" t="s">
        <v>128</v>
      </c>
      <c r="D19" s="108" t="s">
        <v>122</v>
      </c>
      <c r="E19" s="50" t="s">
        <v>91</v>
      </c>
      <c r="F19" s="50" t="s">
        <v>103</v>
      </c>
      <c r="G19" s="76" t="s">
        <v>15</v>
      </c>
      <c r="H19" s="32" t="s">
        <v>32</v>
      </c>
      <c r="I19" s="38">
        <v>4</v>
      </c>
      <c r="J19" s="33">
        <f t="shared" si="0"/>
        <v>3576000</v>
      </c>
      <c r="K19" s="105">
        <v>31310001586309</v>
      </c>
      <c r="L19" s="106" t="s">
        <v>72</v>
      </c>
      <c r="M19" s="106" t="s">
        <v>139</v>
      </c>
    </row>
    <row r="20" spans="1:13" s="30" customFormat="1" ht="21.75" customHeight="1" x14ac:dyDescent="0.25">
      <c r="A20" s="38">
        <f t="shared" si="1"/>
        <v>6</v>
      </c>
      <c r="B20" s="37" t="s">
        <v>107</v>
      </c>
      <c r="C20" s="107" t="s">
        <v>133</v>
      </c>
      <c r="D20" s="108" t="s">
        <v>95</v>
      </c>
      <c r="E20" s="50" t="s">
        <v>125</v>
      </c>
      <c r="F20" s="50" t="s">
        <v>103</v>
      </c>
      <c r="G20" s="50" t="s">
        <v>15</v>
      </c>
      <c r="H20" s="38" t="s">
        <v>32</v>
      </c>
      <c r="I20" s="38">
        <v>4</v>
      </c>
      <c r="J20" s="33">
        <f t="shared" si="0"/>
        <v>3576000</v>
      </c>
      <c r="K20" s="105">
        <v>31310001586363</v>
      </c>
      <c r="L20" s="106" t="s">
        <v>72</v>
      </c>
      <c r="M20" s="106" t="s">
        <v>139</v>
      </c>
    </row>
    <row r="21" spans="1:13" s="30" customFormat="1" ht="21.75" customHeight="1" x14ac:dyDescent="0.25">
      <c r="A21" s="38">
        <f t="shared" si="1"/>
        <v>7</v>
      </c>
      <c r="B21" s="37" t="s">
        <v>117</v>
      </c>
      <c r="C21" s="107" t="s">
        <v>131</v>
      </c>
      <c r="D21" s="108" t="s">
        <v>123</v>
      </c>
      <c r="E21" s="50" t="s">
        <v>39</v>
      </c>
      <c r="F21" s="50" t="s">
        <v>104</v>
      </c>
      <c r="G21" s="50" t="s">
        <v>14</v>
      </c>
      <c r="H21" s="38" t="s">
        <v>32</v>
      </c>
      <c r="I21" s="38">
        <v>4</v>
      </c>
      <c r="J21" s="33">
        <f t="shared" si="0"/>
        <v>3576000</v>
      </c>
      <c r="K21" s="105">
        <v>31310001586594</v>
      </c>
      <c r="L21" s="106" t="s">
        <v>72</v>
      </c>
      <c r="M21" s="106" t="s">
        <v>139</v>
      </c>
    </row>
    <row r="22" spans="1:13" s="30" customFormat="1" ht="21.75" customHeight="1" x14ac:dyDescent="0.25">
      <c r="A22" s="38">
        <f t="shared" si="1"/>
        <v>8</v>
      </c>
      <c r="B22" s="37" t="s">
        <v>112</v>
      </c>
      <c r="C22" s="107" t="s">
        <v>135</v>
      </c>
      <c r="D22" s="108" t="s">
        <v>88</v>
      </c>
      <c r="E22" s="50" t="s">
        <v>49</v>
      </c>
      <c r="F22" s="44" t="s">
        <v>104</v>
      </c>
      <c r="G22" s="50" t="s">
        <v>15</v>
      </c>
      <c r="H22" s="38" t="s">
        <v>32</v>
      </c>
      <c r="I22" s="38">
        <v>4</v>
      </c>
      <c r="J22" s="33">
        <f t="shared" si="0"/>
        <v>3576000</v>
      </c>
      <c r="K22" s="105">
        <v>31310001586804</v>
      </c>
      <c r="L22" s="106" t="s">
        <v>72</v>
      </c>
      <c r="M22" s="106" t="s">
        <v>139</v>
      </c>
    </row>
    <row r="23" spans="1:13" s="30" customFormat="1" ht="21.75" customHeight="1" x14ac:dyDescent="0.25">
      <c r="A23" s="38">
        <f t="shared" si="1"/>
        <v>9</v>
      </c>
      <c r="B23" s="37" t="s">
        <v>114</v>
      </c>
      <c r="C23" s="107" t="s">
        <v>118</v>
      </c>
      <c r="D23" s="108" t="s">
        <v>119</v>
      </c>
      <c r="E23" s="50" t="s">
        <v>91</v>
      </c>
      <c r="F23" s="44" t="s">
        <v>104</v>
      </c>
      <c r="G23" s="50" t="s">
        <v>15</v>
      </c>
      <c r="H23" s="38" t="s">
        <v>32</v>
      </c>
      <c r="I23" s="38">
        <v>4</v>
      </c>
      <c r="J23" s="33">
        <f t="shared" si="0"/>
        <v>3576000</v>
      </c>
      <c r="K23" s="105">
        <v>31310001586655</v>
      </c>
      <c r="L23" s="106" t="s">
        <v>72</v>
      </c>
      <c r="M23" s="106" t="s">
        <v>139</v>
      </c>
    </row>
    <row r="24" spans="1:13" s="30" customFormat="1" ht="21.75" customHeight="1" x14ac:dyDescent="0.25">
      <c r="A24" s="38">
        <f t="shared" si="1"/>
        <v>10</v>
      </c>
      <c r="B24" s="110" t="s">
        <v>115</v>
      </c>
      <c r="C24" s="111" t="s">
        <v>136</v>
      </c>
      <c r="D24" s="86" t="s">
        <v>95</v>
      </c>
      <c r="E24" s="44" t="s">
        <v>91</v>
      </c>
      <c r="F24" s="112" t="s">
        <v>104</v>
      </c>
      <c r="G24" s="50" t="s">
        <v>14</v>
      </c>
      <c r="H24" s="38" t="s">
        <v>32</v>
      </c>
      <c r="I24" s="38">
        <v>4</v>
      </c>
      <c r="J24" s="33">
        <f t="shared" si="0"/>
        <v>3576000</v>
      </c>
      <c r="K24" s="105">
        <v>31310001598702</v>
      </c>
      <c r="L24" s="106" t="s">
        <v>72</v>
      </c>
      <c r="M24" s="106" t="s">
        <v>139</v>
      </c>
    </row>
    <row r="25" spans="1:13" s="30" customFormat="1" ht="21.75" customHeight="1" x14ac:dyDescent="0.25">
      <c r="A25" s="38"/>
      <c r="B25" s="56"/>
      <c r="C25" s="51" t="s">
        <v>8</v>
      </c>
      <c r="D25" s="52">
        <f>A24</f>
        <v>10</v>
      </c>
      <c r="E25" s="43"/>
      <c r="F25" s="43"/>
      <c r="G25" s="36"/>
      <c r="H25" s="37"/>
      <c r="I25" s="125">
        <f>SUM(J15:J24)</f>
        <v>35760000</v>
      </c>
      <c r="J25" s="125"/>
      <c r="K25" s="67"/>
      <c r="L25" s="50"/>
      <c r="M25" s="65"/>
    </row>
    <row r="26" spans="1:13" s="31" customFormat="1" ht="21.75" customHeight="1" x14ac:dyDescent="0.25">
      <c r="A26" s="35" t="s">
        <v>12</v>
      </c>
      <c r="B26" s="46" t="s">
        <v>44</v>
      </c>
      <c r="C26" s="51"/>
      <c r="D26" s="52"/>
      <c r="E26" s="43"/>
      <c r="F26" s="43"/>
      <c r="G26" s="77"/>
      <c r="H26" s="34"/>
      <c r="I26" s="34"/>
      <c r="J26" s="17"/>
      <c r="K26" s="68"/>
      <c r="L26" s="68"/>
      <c r="M26" s="66"/>
    </row>
    <row r="27" spans="1:13" s="30" customFormat="1" ht="21.75" customHeight="1" x14ac:dyDescent="0.25">
      <c r="A27" s="38">
        <v>1</v>
      </c>
      <c r="B27" s="56" t="s">
        <v>54</v>
      </c>
      <c r="C27" s="48" t="s">
        <v>55</v>
      </c>
      <c r="D27" s="49" t="s">
        <v>36</v>
      </c>
      <c r="E27" s="50" t="s">
        <v>39</v>
      </c>
      <c r="F27" s="50" t="s">
        <v>56</v>
      </c>
      <c r="G27" s="76" t="s">
        <v>15</v>
      </c>
      <c r="H27" s="32" t="s">
        <v>32</v>
      </c>
      <c r="I27" s="38">
        <v>4</v>
      </c>
      <c r="J27" s="33">
        <f t="shared" ref="J27:J31" si="2">I27*1490000*60%</f>
        <v>3576000</v>
      </c>
      <c r="K27" s="68">
        <v>1017333796</v>
      </c>
      <c r="L27" s="68" t="s">
        <v>85</v>
      </c>
      <c r="M27" s="66" t="s">
        <v>84</v>
      </c>
    </row>
    <row r="28" spans="1:13" s="30" customFormat="1" ht="21.75" customHeight="1" x14ac:dyDescent="0.25">
      <c r="A28" s="38">
        <f t="shared" ref="A28:A31" si="3">A27+1</f>
        <v>2</v>
      </c>
      <c r="B28" s="56" t="s">
        <v>35</v>
      </c>
      <c r="C28" s="48" t="s">
        <v>42</v>
      </c>
      <c r="D28" s="49" t="s">
        <v>36</v>
      </c>
      <c r="E28" s="50" t="s">
        <v>39</v>
      </c>
      <c r="F28" s="50" t="s">
        <v>43</v>
      </c>
      <c r="G28" s="44" t="s">
        <v>14</v>
      </c>
      <c r="H28" s="32" t="s">
        <v>32</v>
      </c>
      <c r="I28" s="38">
        <v>4</v>
      </c>
      <c r="J28" s="33">
        <f t="shared" si="2"/>
        <v>3576000</v>
      </c>
      <c r="K28" s="68">
        <v>1016997392</v>
      </c>
      <c r="L28" s="68" t="s">
        <v>86</v>
      </c>
      <c r="M28" s="66" t="s">
        <v>87</v>
      </c>
    </row>
    <row r="29" spans="1:13" s="30" customFormat="1" ht="21.75" customHeight="1" x14ac:dyDescent="0.25">
      <c r="A29" s="38">
        <f t="shared" si="3"/>
        <v>3</v>
      </c>
      <c r="B29" s="56" t="s">
        <v>77</v>
      </c>
      <c r="C29" s="48" t="s">
        <v>78</v>
      </c>
      <c r="D29" s="49" t="s">
        <v>79</v>
      </c>
      <c r="E29" s="50" t="s">
        <v>80</v>
      </c>
      <c r="F29" s="50" t="s">
        <v>99</v>
      </c>
      <c r="G29" s="50" t="s">
        <v>14</v>
      </c>
      <c r="H29" s="38" t="s">
        <v>32</v>
      </c>
      <c r="I29" s="38">
        <v>4</v>
      </c>
      <c r="J29" s="33">
        <f t="shared" si="2"/>
        <v>3576000</v>
      </c>
      <c r="K29" s="68">
        <v>31310001502688</v>
      </c>
      <c r="L29" s="68" t="s">
        <v>72</v>
      </c>
      <c r="M29" s="66" t="s">
        <v>73</v>
      </c>
    </row>
    <row r="30" spans="1:13" s="30" customFormat="1" ht="21.75" customHeight="1" x14ac:dyDescent="0.25">
      <c r="A30" s="38">
        <f t="shared" si="3"/>
        <v>4</v>
      </c>
      <c r="B30" s="37" t="s">
        <v>116</v>
      </c>
      <c r="C30" s="107" t="s">
        <v>132</v>
      </c>
      <c r="D30" s="108" t="s">
        <v>121</v>
      </c>
      <c r="E30" s="50" t="s">
        <v>125</v>
      </c>
      <c r="F30" s="44" t="s">
        <v>105</v>
      </c>
      <c r="G30" s="44" t="s">
        <v>14</v>
      </c>
      <c r="H30" s="32" t="s">
        <v>32</v>
      </c>
      <c r="I30" s="38">
        <v>4</v>
      </c>
      <c r="J30" s="33">
        <f t="shared" si="2"/>
        <v>3576000</v>
      </c>
      <c r="K30" s="105">
        <v>31310001588448</v>
      </c>
      <c r="L30" s="106" t="s">
        <v>72</v>
      </c>
      <c r="M30" s="106" t="s">
        <v>139</v>
      </c>
    </row>
    <row r="31" spans="1:13" s="30" customFormat="1" ht="21.75" customHeight="1" x14ac:dyDescent="0.25">
      <c r="A31" s="38">
        <f t="shared" si="3"/>
        <v>5</v>
      </c>
      <c r="B31" s="37" t="s">
        <v>106</v>
      </c>
      <c r="C31" s="107" t="s">
        <v>129</v>
      </c>
      <c r="D31" s="108" t="s">
        <v>130</v>
      </c>
      <c r="E31" s="50" t="s">
        <v>39</v>
      </c>
      <c r="F31" s="50" t="s">
        <v>102</v>
      </c>
      <c r="G31" s="76" t="s">
        <v>15</v>
      </c>
      <c r="H31" s="32" t="s">
        <v>32</v>
      </c>
      <c r="I31" s="38">
        <v>4</v>
      </c>
      <c r="J31" s="33">
        <f t="shared" si="2"/>
        <v>3576000</v>
      </c>
      <c r="K31" s="105">
        <v>31310001590300</v>
      </c>
      <c r="L31" s="106" t="s">
        <v>72</v>
      </c>
      <c r="M31" s="106" t="s">
        <v>139</v>
      </c>
    </row>
    <row r="32" spans="1:13" s="30" customFormat="1" ht="21.75" customHeight="1" x14ac:dyDescent="0.25">
      <c r="A32" s="38"/>
      <c r="B32" s="56"/>
      <c r="C32" s="51" t="s">
        <v>8</v>
      </c>
      <c r="D32" s="52">
        <f>A31</f>
        <v>5</v>
      </c>
      <c r="E32" s="43"/>
      <c r="F32" s="43"/>
      <c r="G32" s="36"/>
      <c r="H32" s="37"/>
      <c r="I32" s="125">
        <f>SUM(J27:J31)</f>
        <v>17880000</v>
      </c>
      <c r="J32" s="125"/>
      <c r="K32" s="67"/>
      <c r="L32" s="50"/>
      <c r="M32" s="65"/>
    </row>
    <row r="33" spans="1:13" s="31" customFormat="1" ht="21.75" customHeight="1" x14ac:dyDescent="0.25">
      <c r="A33" s="35" t="s">
        <v>13</v>
      </c>
      <c r="B33" s="46" t="s">
        <v>124</v>
      </c>
      <c r="C33" s="51"/>
      <c r="D33" s="52"/>
      <c r="E33" s="43"/>
      <c r="F33" s="43"/>
      <c r="G33" s="78"/>
      <c r="H33" s="34"/>
      <c r="I33" s="34"/>
      <c r="J33" s="17"/>
      <c r="K33" s="68"/>
      <c r="L33" s="68"/>
      <c r="M33" s="66"/>
    </row>
    <row r="34" spans="1:13" s="31" customFormat="1" ht="21.75" customHeight="1" x14ac:dyDescent="0.25">
      <c r="A34" s="38">
        <v>1</v>
      </c>
      <c r="B34" s="37" t="s">
        <v>111</v>
      </c>
      <c r="C34" s="107" t="s">
        <v>126</v>
      </c>
      <c r="D34" s="108" t="s">
        <v>120</v>
      </c>
      <c r="E34" s="50" t="s">
        <v>39</v>
      </c>
      <c r="F34" s="50" t="s">
        <v>110</v>
      </c>
      <c r="G34" s="76" t="s">
        <v>15</v>
      </c>
      <c r="H34" s="32" t="s">
        <v>32</v>
      </c>
      <c r="I34" s="38">
        <v>4</v>
      </c>
      <c r="J34" s="33">
        <f>I34*1490000*60%</f>
        <v>3576000</v>
      </c>
      <c r="K34" s="105">
        <v>31310001593585</v>
      </c>
      <c r="L34" s="106" t="s">
        <v>72</v>
      </c>
      <c r="M34" s="106" t="s">
        <v>139</v>
      </c>
    </row>
    <row r="35" spans="1:13" s="30" customFormat="1" ht="21.75" customHeight="1" x14ac:dyDescent="0.25">
      <c r="A35" s="38"/>
      <c r="B35" s="56"/>
      <c r="C35" s="51" t="s">
        <v>8</v>
      </c>
      <c r="D35" s="52">
        <f>A34</f>
        <v>1</v>
      </c>
      <c r="E35" s="43"/>
      <c r="F35" s="43"/>
      <c r="G35" s="36"/>
      <c r="H35" s="37"/>
      <c r="I35" s="125">
        <f>J34</f>
        <v>3576000</v>
      </c>
      <c r="J35" s="125"/>
      <c r="K35" s="68"/>
      <c r="L35" s="68"/>
      <c r="M35" s="66"/>
    </row>
    <row r="36" spans="1:13" s="30" customFormat="1" ht="21.75" customHeight="1" x14ac:dyDescent="0.25">
      <c r="A36" s="35" t="s">
        <v>68</v>
      </c>
      <c r="B36" s="46" t="s">
        <v>98</v>
      </c>
      <c r="C36" s="72"/>
      <c r="D36" s="73"/>
      <c r="E36" s="44"/>
      <c r="F36" s="69"/>
      <c r="G36" s="69"/>
      <c r="H36" s="32"/>
      <c r="I36" s="32"/>
      <c r="J36" s="33"/>
      <c r="K36" s="68"/>
      <c r="L36" s="68"/>
      <c r="M36" s="66"/>
    </row>
    <row r="37" spans="1:13" s="30" customFormat="1" ht="21.75" customHeight="1" x14ac:dyDescent="0.25">
      <c r="A37" s="38">
        <v>1</v>
      </c>
      <c r="B37" s="37" t="s">
        <v>109</v>
      </c>
      <c r="C37" s="107" t="s">
        <v>127</v>
      </c>
      <c r="D37" s="108" t="s">
        <v>134</v>
      </c>
      <c r="E37" s="50" t="s">
        <v>39</v>
      </c>
      <c r="F37" s="44" t="s">
        <v>108</v>
      </c>
      <c r="G37" s="44" t="s">
        <v>14</v>
      </c>
      <c r="H37" s="32" t="s">
        <v>32</v>
      </c>
      <c r="I37" s="38">
        <v>4</v>
      </c>
      <c r="J37" s="33">
        <f>I37*1490000*60%</f>
        <v>3576000</v>
      </c>
      <c r="K37" s="105">
        <v>31310001581483</v>
      </c>
      <c r="L37" s="106" t="s">
        <v>72</v>
      </c>
      <c r="M37" s="106" t="s">
        <v>139</v>
      </c>
    </row>
    <row r="38" spans="1:13" s="30" customFormat="1" ht="21.75" customHeight="1" x14ac:dyDescent="0.25">
      <c r="A38" s="38"/>
      <c r="B38" s="60"/>
      <c r="C38" s="51" t="s">
        <v>8</v>
      </c>
      <c r="D38" s="52">
        <f>A37</f>
        <v>1</v>
      </c>
      <c r="E38" s="43"/>
      <c r="F38" s="43"/>
      <c r="G38" s="36"/>
      <c r="H38" s="37"/>
      <c r="I38" s="125">
        <f>SUM(J37:J37)</f>
        <v>3576000</v>
      </c>
      <c r="J38" s="125"/>
      <c r="K38" s="67"/>
      <c r="L38" s="50"/>
      <c r="M38" s="65"/>
    </row>
    <row r="39" spans="1:13" s="40" customFormat="1" ht="16.5" x14ac:dyDescent="0.25">
      <c r="A39" s="37"/>
      <c r="B39" s="56"/>
      <c r="C39" s="51" t="s">
        <v>81</v>
      </c>
      <c r="D39" s="52">
        <f>D38+D35+D32+D25+D13+D10</f>
        <v>19</v>
      </c>
      <c r="E39" s="43" t="s">
        <v>9</v>
      </c>
      <c r="F39" s="43"/>
      <c r="G39" s="36"/>
      <c r="H39" s="37"/>
      <c r="I39" s="125">
        <f>I38+I35+I32+I25+I13+I10</f>
        <v>67944000</v>
      </c>
      <c r="J39" s="125"/>
      <c r="K39" s="17"/>
      <c r="L39" s="81"/>
      <c r="M39" s="37"/>
    </row>
    <row r="40" spans="1:13" ht="33.75" customHeight="1" x14ac:dyDescent="0.25">
      <c r="A40" s="126" t="s">
        <v>140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82"/>
    </row>
    <row r="41" spans="1:13" ht="15" customHeight="1" x14ac:dyDescent="0.25">
      <c r="A41" s="127" t="s">
        <v>6</v>
      </c>
      <c r="B41" s="127"/>
      <c r="C41" s="127" t="s">
        <v>29</v>
      </c>
      <c r="D41" s="127"/>
      <c r="E41" s="127"/>
      <c r="F41" s="128" t="s">
        <v>30</v>
      </c>
      <c r="G41" s="128"/>
      <c r="H41" s="128"/>
      <c r="I41" s="127" t="s">
        <v>141</v>
      </c>
      <c r="J41" s="128"/>
      <c r="K41" s="128"/>
      <c r="L41" s="104"/>
    </row>
    <row r="42" spans="1:13" ht="15" customHeight="1" x14ac:dyDescent="0.25">
      <c r="A42" s="127"/>
      <c r="B42" s="127"/>
      <c r="C42" s="127"/>
      <c r="D42" s="127"/>
      <c r="E42" s="127"/>
      <c r="F42" s="128"/>
      <c r="G42" s="128"/>
      <c r="H42" s="128"/>
      <c r="I42" s="128"/>
      <c r="J42" s="128"/>
      <c r="K42" s="128"/>
      <c r="L42" s="104"/>
    </row>
    <row r="43" spans="1:13" x14ac:dyDescent="0.25">
      <c r="A43" s="93"/>
      <c r="B43" s="94"/>
      <c r="C43" s="94"/>
      <c r="D43" s="94"/>
      <c r="E43" s="93"/>
      <c r="F43" s="95"/>
      <c r="G43" s="93"/>
      <c r="H43" s="93"/>
      <c r="I43" s="93"/>
    </row>
    <row r="44" spans="1:13" x14ac:dyDescent="0.25">
      <c r="A44" s="93"/>
      <c r="B44" s="94"/>
      <c r="C44" s="94"/>
      <c r="D44" s="94"/>
      <c r="E44" s="93"/>
      <c r="F44" s="95"/>
      <c r="G44" s="93"/>
      <c r="H44" s="93"/>
      <c r="I44" s="93"/>
    </row>
    <row r="45" spans="1:13" x14ac:dyDescent="0.25">
      <c r="A45" s="93"/>
      <c r="B45" s="94"/>
      <c r="C45" s="94"/>
      <c r="D45" s="94"/>
      <c r="E45" s="93"/>
      <c r="F45" s="95"/>
      <c r="G45" s="96"/>
      <c r="H45" s="93"/>
      <c r="I45" s="93"/>
    </row>
    <row r="46" spans="1:13" x14ac:dyDescent="0.25">
      <c r="A46" s="93"/>
      <c r="B46" s="94"/>
      <c r="C46" s="94"/>
      <c r="D46" s="94"/>
      <c r="E46" s="93"/>
      <c r="F46" s="95"/>
      <c r="G46" s="96"/>
      <c r="H46" s="93"/>
      <c r="I46" s="93"/>
    </row>
    <row r="47" spans="1:13" x14ac:dyDescent="0.25">
      <c r="A47" s="93"/>
      <c r="B47" s="94"/>
      <c r="C47" s="94"/>
      <c r="D47" s="94"/>
      <c r="E47" s="93"/>
      <c r="F47" s="95"/>
      <c r="G47" s="96"/>
      <c r="H47" s="93"/>
      <c r="I47" s="93"/>
    </row>
    <row r="48" spans="1:13" s="53" customFormat="1" ht="18" x14ac:dyDescent="0.3">
      <c r="A48" s="124" t="s">
        <v>31</v>
      </c>
      <c r="B48" s="124"/>
      <c r="C48" s="124" t="s">
        <v>28</v>
      </c>
      <c r="D48" s="124"/>
      <c r="E48" s="124"/>
      <c r="F48" s="124" t="s">
        <v>89</v>
      </c>
      <c r="G48" s="124"/>
      <c r="H48" s="124"/>
      <c r="I48" s="124" t="s">
        <v>142</v>
      </c>
      <c r="J48" s="124"/>
      <c r="K48" s="124"/>
      <c r="L48" s="103"/>
    </row>
  </sheetData>
  <autoFilter ref="A7:M42" xr:uid="{00000000-0001-0000-0000-000000000000}"/>
  <mergeCells count="22">
    <mergeCell ref="I10:J10"/>
    <mergeCell ref="I13:J13"/>
    <mergeCell ref="I25:J25"/>
    <mergeCell ref="I32:J32"/>
    <mergeCell ref="A1:F1"/>
    <mergeCell ref="G1:K1"/>
    <mergeCell ref="A2:F2"/>
    <mergeCell ref="G2:K2"/>
    <mergeCell ref="A4:K4"/>
    <mergeCell ref="A5:K5"/>
    <mergeCell ref="A48:B48"/>
    <mergeCell ref="C48:E48"/>
    <mergeCell ref="F48:H48"/>
    <mergeCell ref="I48:K48"/>
    <mergeCell ref="I35:J35"/>
    <mergeCell ref="I38:J38"/>
    <mergeCell ref="I39:J39"/>
    <mergeCell ref="A40:K40"/>
    <mergeCell ref="A41:B42"/>
    <mergeCell ref="C41:E42"/>
    <mergeCell ref="F41:H42"/>
    <mergeCell ref="I41:K42"/>
  </mergeCells>
  <pageMargins left="0.4" right="0.23622047244094499" top="0.5" bottom="0.5" header="0.27559055118110198" footer="0.23622047244094499"/>
  <pageSetup paperSize="9" scale="95" orientation="landscape" r:id="rId1"/>
  <headerFooter differentFirst="1">
    <oddHeader>&amp;C&amp;"Times New Roman,Thường"&amp;12&amp;P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zoomScaleNormal="100" workbookViewId="0">
      <selection activeCell="D14" sqref="D14"/>
    </sheetView>
  </sheetViews>
  <sheetFormatPr defaultRowHeight="16.5" x14ac:dyDescent="0.25"/>
  <cols>
    <col min="1" max="1" width="6.5703125" style="7" customWidth="1"/>
    <col min="2" max="7" width="16.28515625" style="7" customWidth="1"/>
    <col min="8" max="8" width="13.140625" style="7" bestFit="1" customWidth="1"/>
    <col min="9" max="9" width="16.28515625" style="7" customWidth="1"/>
    <col min="10" max="16384" width="9.140625" style="7"/>
  </cols>
  <sheetData>
    <row r="1" spans="1:11" x14ac:dyDescent="0.25">
      <c r="A1" s="129" t="s">
        <v>0</v>
      </c>
      <c r="B1" s="129"/>
      <c r="C1" s="129"/>
      <c r="D1" s="129"/>
      <c r="E1" s="129"/>
      <c r="F1" s="130" t="s">
        <v>18</v>
      </c>
      <c r="G1" s="130"/>
      <c r="H1" s="130"/>
      <c r="I1" s="130"/>
      <c r="J1" s="27"/>
      <c r="K1" s="27"/>
    </row>
    <row r="2" spans="1:11" ht="18.75" x14ac:dyDescent="0.3">
      <c r="A2" s="130" t="s">
        <v>57</v>
      </c>
      <c r="B2" s="130"/>
      <c r="C2" s="130"/>
      <c r="D2" s="130"/>
      <c r="E2" s="130"/>
      <c r="F2" s="131" t="s">
        <v>19</v>
      </c>
      <c r="G2" s="131"/>
      <c r="H2" s="131"/>
      <c r="I2" s="131"/>
      <c r="J2" s="28"/>
      <c r="K2" s="28"/>
    </row>
    <row r="3" spans="1:11" x14ac:dyDescent="0.25">
      <c r="A3" s="26"/>
      <c r="B3" s="26"/>
      <c r="C3" s="26"/>
      <c r="D3" s="26"/>
      <c r="E3" s="1"/>
      <c r="F3" s="26"/>
      <c r="G3" s="2"/>
      <c r="H3" s="2"/>
      <c r="I3" s="2"/>
      <c r="J3" s="3"/>
      <c r="K3" s="24"/>
    </row>
    <row r="4" spans="1:11" ht="48" customHeight="1" x14ac:dyDescent="0.25">
      <c r="A4" s="136" t="s">
        <v>144</v>
      </c>
      <c r="B4" s="136"/>
      <c r="C4" s="136"/>
      <c r="D4" s="136"/>
      <c r="E4" s="136"/>
      <c r="F4" s="136"/>
      <c r="G4" s="136"/>
      <c r="H4" s="136"/>
      <c r="I4" s="136"/>
    </row>
    <row r="5" spans="1:11" ht="15.75" customHeight="1" x14ac:dyDescent="0.25"/>
    <row r="6" spans="1:11" s="22" customFormat="1" ht="27.75" customHeight="1" x14ac:dyDescent="0.25">
      <c r="A6" s="137" t="s">
        <v>16</v>
      </c>
      <c r="B6" s="137" t="s">
        <v>20</v>
      </c>
      <c r="C6" s="138" t="s">
        <v>82</v>
      </c>
      <c r="D6" s="138"/>
      <c r="E6" s="138"/>
      <c r="F6" s="138"/>
      <c r="G6" s="138"/>
      <c r="H6" s="139" t="s">
        <v>17</v>
      </c>
      <c r="I6" s="140"/>
    </row>
    <row r="7" spans="1:11" ht="40.5" customHeight="1" x14ac:dyDescent="0.25">
      <c r="A7" s="137"/>
      <c r="B7" s="137"/>
      <c r="C7" s="18" t="s">
        <v>21</v>
      </c>
      <c r="D7" s="18" t="s">
        <v>34</v>
      </c>
      <c r="E7" s="18" t="s">
        <v>24</v>
      </c>
      <c r="F7" s="18" t="s">
        <v>25</v>
      </c>
      <c r="G7" s="18" t="s">
        <v>26</v>
      </c>
      <c r="H7" s="18" t="s">
        <v>21</v>
      </c>
      <c r="I7" s="18" t="s">
        <v>26</v>
      </c>
    </row>
    <row r="8" spans="1:11" ht="26.25" customHeight="1" x14ac:dyDescent="0.25">
      <c r="A8" s="10"/>
      <c r="B8" s="12" t="s">
        <v>23</v>
      </c>
      <c r="C8" s="6"/>
      <c r="D8" s="6"/>
      <c r="E8" s="6"/>
      <c r="F8" s="6"/>
      <c r="G8" s="6"/>
      <c r="H8" s="6"/>
      <c r="I8" s="6"/>
    </row>
    <row r="9" spans="1:11" ht="19.5" customHeight="1" x14ac:dyDescent="0.25">
      <c r="A9" s="9">
        <v>1</v>
      </c>
      <c r="B9" s="9" t="s">
        <v>37</v>
      </c>
      <c r="C9" s="20">
        <v>6</v>
      </c>
      <c r="D9" s="13">
        <v>1490000</v>
      </c>
      <c r="E9" s="21">
        <v>4</v>
      </c>
      <c r="F9" s="29">
        <v>0.6</v>
      </c>
      <c r="G9" s="14">
        <f>D9*E9*F9</f>
        <v>3576000</v>
      </c>
      <c r="H9" s="23">
        <f t="shared" ref="H9:H11" si="0">C9</f>
        <v>6</v>
      </c>
      <c r="I9" s="15">
        <f>G9*C9</f>
        <v>21456000</v>
      </c>
    </row>
    <row r="10" spans="1:11" ht="19.5" customHeight="1" x14ac:dyDescent="0.25">
      <c r="A10" s="9">
        <f t="shared" ref="A10:A11" si="1">A9+1</f>
        <v>2</v>
      </c>
      <c r="B10" s="9" t="s">
        <v>90</v>
      </c>
      <c r="C10" s="20">
        <v>3</v>
      </c>
      <c r="D10" s="13">
        <v>1490000</v>
      </c>
      <c r="E10" s="21">
        <v>4</v>
      </c>
      <c r="F10" s="29">
        <v>0.6</v>
      </c>
      <c r="G10" s="14">
        <f t="shared" ref="G10:G11" si="2">D10*E10*F10</f>
        <v>3576000</v>
      </c>
      <c r="H10" s="23">
        <f t="shared" si="0"/>
        <v>3</v>
      </c>
      <c r="I10" s="15">
        <f t="shared" ref="I10:I11" si="3">G10*C10</f>
        <v>10728000</v>
      </c>
    </row>
    <row r="11" spans="1:11" ht="19.5" customHeight="1" x14ac:dyDescent="0.25">
      <c r="A11" s="9">
        <f t="shared" si="1"/>
        <v>3</v>
      </c>
      <c r="B11" s="9" t="s">
        <v>143</v>
      </c>
      <c r="C11" s="20">
        <v>10</v>
      </c>
      <c r="D11" s="13">
        <v>1490000</v>
      </c>
      <c r="E11" s="21">
        <v>4</v>
      </c>
      <c r="F11" s="29">
        <v>0.6</v>
      </c>
      <c r="G11" s="14">
        <f t="shared" si="2"/>
        <v>3576000</v>
      </c>
      <c r="H11" s="23">
        <f t="shared" si="0"/>
        <v>10</v>
      </c>
      <c r="I11" s="15">
        <f t="shared" si="3"/>
        <v>35760000</v>
      </c>
    </row>
    <row r="12" spans="1:11" s="11" customFormat="1" ht="22.5" customHeight="1" x14ac:dyDescent="0.25">
      <c r="A12" s="9"/>
      <c r="B12" s="10" t="s">
        <v>8</v>
      </c>
      <c r="C12" s="16">
        <f>SUM(C9:C11)</f>
        <v>19</v>
      </c>
      <c r="D12" s="16"/>
      <c r="E12" s="16"/>
      <c r="F12" s="16"/>
      <c r="G12" s="16"/>
      <c r="H12" s="16">
        <f>SUM(H9:H11)</f>
        <v>19</v>
      </c>
      <c r="I12" s="17">
        <f>SUM(I9:I11)</f>
        <v>67944000</v>
      </c>
    </row>
    <row r="13" spans="1:11" ht="15" customHeight="1" x14ac:dyDescent="0.25">
      <c r="B13" s="8"/>
    </row>
    <row r="14" spans="1:11" x14ac:dyDescent="0.25">
      <c r="E14" s="141" t="s">
        <v>145</v>
      </c>
      <c r="F14" s="141"/>
      <c r="G14" s="141"/>
      <c r="H14" s="141"/>
      <c r="I14" s="141"/>
    </row>
    <row r="15" spans="1:11" ht="16.5" customHeight="1" x14ac:dyDescent="0.25">
      <c r="E15" s="134" t="s">
        <v>29</v>
      </c>
      <c r="F15" s="134"/>
      <c r="G15" s="134"/>
      <c r="H15" s="134"/>
      <c r="I15" s="134"/>
    </row>
    <row r="16" spans="1:11" ht="6.75" customHeight="1" x14ac:dyDescent="0.25">
      <c r="E16" s="134"/>
      <c r="F16" s="134"/>
      <c r="G16" s="134"/>
      <c r="H16" s="134"/>
      <c r="I16" s="134"/>
    </row>
    <row r="17" spans="5:9" x14ac:dyDescent="0.25">
      <c r="E17" s="19"/>
      <c r="F17" s="19"/>
      <c r="G17" s="19"/>
    </row>
    <row r="18" spans="5:9" x14ac:dyDescent="0.25">
      <c r="E18" s="19"/>
      <c r="F18" s="19"/>
      <c r="G18" s="19"/>
    </row>
    <row r="19" spans="5:9" x14ac:dyDescent="0.25">
      <c r="E19" s="19"/>
      <c r="F19" s="19"/>
      <c r="G19" s="19"/>
    </row>
    <row r="20" spans="5:9" x14ac:dyDescent="0.25">
      <c r="E20" s="19"/>
      <c r="F20" s="19"/>
      <c r="G20" s="19"/>
    </row>
    <row r="21" spans="5:9" x14ac:dyDescent="0.25">
      <c r="E21" s="19"/>
      <c r="F21" s="19"/>
      <c r="G21" s="19"/>
    </row>
    <row r="22" spans="5:9" ht="17.25" x14ac:dyDescent="0.25">
      <c r="E22" s="135" t="s">
        <v>28</v>
      </c>
      <c r="F22" s="135"/>
      <c r="G22" s="135"/>
      <c r="H22" s="135"/>
      <c r="I22" s="135"/>
    </row>
  </sheetData>
  <mergeCells count="12">
    <mergeCell ref="A1:E1"/>
    <mergeCell ref="A2:E2"/>
    <mergeCell ref="F1:I1"/>
    <mergeCell ref="F2:I2"/>
    <mergeCell ref="E14:I14"/>
    <mergeCell ref="E15:I16"/>
    <mergeCell ref="E22:I22"/>
    <mergeCell ref="A4:I4"/>
    <mergeCell ref="A6:A7"/>
    <mergeCell ref="B6:B7"/>
    <mergeCell ref="C6:G6"/>
    <mergeCell ref="H6:I6"/>
  </mergeCells>
  <pageMargins left="0.59055118110236227" right="0.19685039370078741" top="0.59055118110236227" bottom="0.59055118110236227" header="0.31496062992125984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HK1_2023</vt:lpstr>
      <vt:lpstr>FILE TINH TIEN</vt:lpstr>
      <vt:lpstr>'FILE TINH TIEN'!Print_Area</vt:lpstr>
      <vt:lpstr>HK1_2023!Print_Area</vt:lpstr>
      <vt:lpstr>'FILE TINH TIEN'!Print_Titles</vt:lpstr>
      <vt:lpstr>HK1_2023!Print_Titles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pc-admin</dc:creator>
  <cp:lastModifiedBy>lenovo</cp:lastModifiedBy>
  <cp:lastPrinted>2023-03-17T06:37:59Z</cp:lastPrinted>
  <dcterms:created xsi:type="dcterms:W3CDTF">2016-08-23T07:45:51Z</dcterms:created>
  <dcterms:modified xsi:type="dcterms:W3CDTF">2023-06-14T03:34:05Z</dcterms:modified>
</cp:coreProperties>
</file>